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240" yWindow="105" windowWidth="14805" windowHeight="8010" tabRatio="227"/>
  </bookViews>
  <sheets>
    <sheet name="Система PRO Slim" sheetId="6" r:id="rId1"/>
  </sheets>
  <definedNames>
    <definedName name="_xlnm.Print_Area" localSheetId="0">'Система PRO Slim'!$A$1:$G$25</definedName>
  </definedNames>
  <calcPr calcId="152511"/>
</workbook>
</file>

<file path=xl/calcChain.xml><?xml version="1.0" encoding="utf-8"?>
<calcChain xmlns="http://schemas.openxmlformats.org/spreadsheetml/2006/main">
  <c r="B47" i="6" l="1"/>
  <c r="F4" i="6" l="1"/>
  <c r="F7" i="6" s="1"/>
  <c r="F20" i="6" l="1"/>
  <c r="F19" i="6"/>
  <c r="F18" i="6"/>
  <c r="E17" i="6" l="1"/>
  <c r="F10" i="6"/>
  <c r="F17" i="6"/>
  <c r="C47" i="6"/>
  <c r="G4" i="6" s="1"/>
  <c r="F8" i="6" s="1"/>
  <c r="F9" i="6" l="1"/>
  <c r="F21" i="6"/>
  <c r="G17" i="6" l="1"/>
  <c r="G20" i="6"/>
  <c r="G21" i="6"/>
  <c r="G18" i="6"/>
  <c r="G19" i="6"/>
  <c r="E21" i="6"/>
  <c r="E20" i="6"/>
  <c r="E19" i="6"/>
  <c r="E18" i="6"/>
</calcChain>
</file>

<file path=xl/sharedStrings.xml><?xml version="1.0" encoding="utf-8"?>
<sst xmlns="http://schemas.openxmlformats.org/spreadsheetml/2006/main" count="47" uniqueCount="44">
  <si>
    <t>Введите ширину проема в мм.:</t>
  </si>
  <si>
    <t>Введите высоту проема в мм.:</t>
  </si>
  <si>
    <t>Профиль-ручка:</t>
  </si>
  <si>
    <t>Размеры деталей двери-купе, мм.</t>
  </si>
  <si>
    <t>Вертикальная средняя планка:</t>
  </si>
  <si>
    <t>Кол-во дверей</t>
  </si>
  <si>
    <t>Выберите количество и          расположение дверей:</t>
  </si>
  <si>
    <t>2 двери    | ¯¯¯¯____ |</t>
  </si>
  <si>
    <t>3 двери    | ¯¯¯¯____¯¯¯¯ |</t>
  </si>
  <si>
    <t>4 двери    | ¯¯¯¯ ____ ____ ¯¯¯¯ |</t>
  </si>
  <si>
    <t>4 двери     | ¯¯¯¯ ____ ¯¯¯¯ ____ |</t>
  </si>
  <si>
    <t>Кол-во вставок</t>
  </si>
  <si>
    <t>Тип материала:</t>
  </si>
  <si>
    <t>ЛДСП или МДФ (толщина 10 мм)</t>
  </si>
  <si>
    <t>ЛДСП или МДФ (толщина 8 мм)</t>
  </si>
  <si>
    <t>Стекло или зеркало (толщина 4 мм)</t>
  </si>
  <si>
    <t>Планка №2</t>
  </si>
  <si>
    <t>Планка №3</t>
  </si>
  <si>
    <t>Планка №4</t>
  </si>
  <si>
    <t>Вставка №1 от низа двери</t>
  </si>
  <si>
    <t>Вставка №2 от низа двери</t>
  </si>
  <si>
    <t>Вставка №3 от низа двери</t>
  </si>
  <si>
    <t>Вставка №4 от низа двери</t>
  </si>
  <si>
    <t>Вставка №5 от низа двери</t>
  </si>
  <si>
    <t>Размеры вставки</t>
  </si>
  <si>
    <t>Выберите тип вставки</t>
  </si>
  <si>
    <t xml:space="preserve">Планка №1 </t>
  </si>
  <si>
    <t>Высота, мм</t>
  </si>
  <si>
    <t>Ширина, мм</t>
  </si>
  <si>
    <t>Размер двери-купе:</t>
  </si>
  <si>
    <t>* Средняя планка с отверстием под крепежный винт.</t>
  </si>
  <si>
    <t>Размер направляющих:</t>
  </si>
  <si>
    <t>Горизонтальные и средние межсекционный профили:</t>
  </si>
  <si>
    <t>N перекрытий</t>
  </si>
  <si>
    <t>Выберите кол-во горизонтальных вставок в двери:</t>
  </si>
  <si>
    <t>Только горизонтальные планки</t>
  </si>
  <si>
    <t>Введите параметры шкафа</t>
  </si>
  <si>
    <r>
      <rPr>
        <b/>
        <sz val="18"/>
        <color rgb="FF009999"/>
        <rFont val="Calibri"/>
        <family val="2"/>
        <charset val="204"/>
        <scheme val="minor"/>
      </rPr>
      <t xml:space="preserve">Таблица расчета размеров двери-купе и вставок для системы </t>
    </r>
    <r>
      <rPr>
        <b/>
        <sz val="18"/>
        <color rgb="FFFF9900"/>
        <rFont val="Calibri"/>
        <family val="2"/>
        <charset val="204"/>
        <scheme val="minor"/>
      </rPr>
      <t xml:space="preserve">PRO Slim </t>
    </r>
    <r>
      <rPr>
        <b/>
        <sz val="18"/>
        <color rgb="FF009999"/>
        <rFont val="Calibri"/>
        <family val="2"/>
        <charset val="204"/>
        <scheme val="minor"/>
      </rPr>
      <t xml:space="preserve">(артикулы </t>
    </r>
    <r>
      <rPr>
        <b/>
        <sz val="18"/>
        <color rgb="FFFF9900"/>
        <rFont val="Calibri"/>
        <family val="2"/>
        <charset val="204"/>
        <scheme val="minor"/>
      </rPr>
      <t>PRO35%</t>
    </r>
    <r>
      <rPr>
        <b/>
        <sz val="18"/>
        <color rgb="FF009999"/>
        <rFont val="Calibri"/>
        <family val="2"/>
        <charset val="204"/>
        <scheme val="minor"/>
      </rPr>
      <t>)</t>
    </r>
  </si>
  <si>
    <t>www.tbm.ru</t>
  </si>
  <si>
    <t>Выберите тип профиль-ручки</t>
  </si>
  <si>
    <t>Квадро</t>
  </si>
  <si>
    <t>Узкая</t>
  </si>
  <si>
    <t xml:space="preserve">Трапециевидная </t>
  </si>
  <si>
    <r>
      <t>Укажите расстояние от низа двери до центра средней планки</t>
    </r>
    <r>
      <rPr>
        <b/>
        <sz val="10"/>
        <color theme="0"/>
        <rFont val="Calibri"/>
        <family val="2"/>
        <charset val="204"/>
        <scheme val="minor"/>
      </rPr>
      <t>*</t>
    </r>
    <r>
      <rPr>
        <b/>
        <sz val="12"/>
        <color theme="0"/>
        <rFont val="Calibri"/>
        <family val="2"/>
        <charset val="204"/>
        <scheme val="minor"/>
      </rPr>
      <t>, мм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</si>
</sst>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.0"/>
  </numFmts>
  <fonts count="1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1"/>
      <color rgb="FFFF0000"/>
      <name val="Calibri"/>
      <family val="2"/>
      <scheme val="minor"/>
    </font>
    <font>
      <b/>
      <sz val="18"/>
      <color rgb="FFFF9900"/>
      <name val="Calibri"/>
      <family val="2"/>
      <charset val="204"/>
      <scheme val="minor"/>
    </font>
    <font>
      <b/>
      <sz val="18"/>
      <color rgb="FF009999"/>
      <name val="Calibri"/>
      <family val="2"/>
      <charset val="204"/>
      <scheme val="minor"/>
    </font>
    <font>
      <b/>
      <sz val="16"/>
      <color theme="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b/>
      <u/>
      <sz val="20"/>
      <color theme="1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b/>
      <sz val="10"/>
      <color theme="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999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2" fillId="0" borderId="0"/>
    <xf numFmtId="0" fontId="14" fillId="0" borderId="0" applyNumberFormat="0" applyFill="0" applyBorder="0" applyAlignment="0" applyProtection="0"/>
    <xf numFmtId="43" fontId="16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Protection="1">
      <protection hidden="1"/>
    </xf>
    <xf numFmtId="0" fontId="3" fillId="0" borderId="0" xfId="0" applyFont="1" applyProtection="1"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4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3" fillId="0" borderId="1" xfId="0" applyFont="1" applyBorder="1" applyAlignment="1" applyProtection="1">
      <alignment horizontal="right" vertical="center" wrapText="1"/>
      <protection hidden="1"/>
    </xf>
    <xf numFmtId="0" fontId="3" fillId="0" borderId="0" xfId="0" applyFont="1" applyBorder="1" applyAlignment="1" applyProtection="1">
      <alignment horizontal="right" vertical="center" wrapText="1"/>
      <protection hidden="1"/>
    </xf>
    <xf numFmtId="0" fontId="7" fillId="0" borderId="0" xfId="0" applyFont="1" applyAlignment="1" applyProtection="1">
      <alignment wrapText="1"/>
      <protection hidden="1"/>
    </xf>
    <xf numFmtId="0" fontId="3" fillId="0" borderId="0" xfId="0" applyFont="1" applyAlignment="1" applyProtection="1">
      <alignment horizontal="right"/>
      <protection hidden="1"/>
    </xf>
    <xf numFmtId="0" fontId="0" fillId="0" borderId="0" xfId="0" applyAlignment="1" applyProtection="1">
      <alignment horizontal="right"/>
      <protection hidden="1"/>
    </xf>
    <xf numFmtId="0" fontId="3" fillId="4" borderId="0" xfId="0" applyFont="1" applyFill="1" applyProtection="1">
      <protection hidden="1"/>
    </xf>
    <xf numFmtId="0" fontId="3" fillId="0" borderId="0" xfId="0" applyFont="1" applyAlignment="1" applyProtection="1">
      <protection hidden="1"/>
    </xf>
    <xf numFmtId="0" fontId="5" fillId="0" borderId="0" xfId="0" applyFont="1" applyBorder="1" applyAlignment="1" applyProtection="1">
      <alignment vertical="center"/>
      <protection hidden="1"/>
    </xf>
    <xf numFmtId="0" fontId="3" fillId="0" borderId="0" xfId="0" applyFont="1" applyBorder="1" applyAlignment="1" applyProtection="1">
      <protection hidden="1"/>
    </xf>
    <xf numFmtId="1" fontId="11" fillId="3" borderId="0" xfId="0" applyNumberFormat="1" applyFont="1" applyFill="1" applyBorder="1" applyAlignment="1" applyProtection="1">
      <alignment horizontal="center" vertical="center"/>
      <protection hidden="1"/>
    </xf>
    <xf numFmtId="0" fontId="3" fillId="0" borderId="8" xfId="0" applyFont="1" applyBorder="1" applyAlignment="1" applyProtection="1">
      <alignment horizontal="left" vertical="center"/>
      <protection hidden="1"/>
    </xf>
    <xf numFmtId="0" fontId="10" fillId="5" borderId="14" xfId="0" applyFont="1" applyFill="1" applyBorder="1" applyAlignment="1" applyProtection="1">
      <alignment vertical="center"/>
      <protection hidden="1"/>
    </xf>
    <xf numFmtId="0" fontId="3" fillId="0" borderId="17" xfId="0" applyFont="1" applyBorder="1" applyAlignment="1" applyProtection="1">
      <alignment vertical="center"/>
      <protection hidden="1"/>
    </xf>
    <xf numFmtId="0" fontId="12" fillId="5" borderId="12" xfId="0" applyFont="1" applyFill="1" applyBorder="1" applyAlignment="1" applyProtection="1">
      <alignment horizontal="center" vertical="center"/>
      <protection hidden="1"/>
    </xf>
    <xf numFmtId="0" fontId="12" fillId="5" borderId="13" xfId="0" applyFont="1" applyFill="1" applyBorder="1" applyAlignment="1" applyProtection="1">
      <alignment horizontal="center" vertical="center"/>
      <protection hidden="1"/>
    </xf>
    <xf numFmtId="0" fontId="3" fillId="0" borderId="7" xfId="0" applyFont="1" applyBorder="1" applyAlignment="1" applyProtection="1">
      <alignment horizontal="left" vertical="center"/>
      <protection hidden="1"/>
    </xf>
    <xf numFmtId="3" fontId="3" fillId="2" borderId="4" xfId="0" applyNumberFormat="1" applyFont="1" applyFill="1" applyBorder="1" applyAlignment="1" applyProtection="1">
      <alignment horizontal="center" vertical="center"/>
      <protection locked="0" hidden="1"/>
    </xf>
    <xf numFmtId="3" fontId="3" fillId="2" borderId="9" xfId="0" applyNumberFormat="1" applyFont="1" applyFill="1" applyBorder="1" applyAlignment="1" applyProtection="1">
      <alignment horizontal="center" vertical="center"/>
      <protection locked="0" hidden="1"/>
    </xf>
    <xf numFmtId="0" fontId="3" fillId="0" borderId="5" xfId="0" applyFont="1" applyBorder="1" applyAlignment="1" applyProtection="1">
      <alignment horizontal="left" vertical="center" wrapText="1"/>
      <protection hidden="1"/>
    </xf>
    <xf numFmtId="0" fontId="6" fillId="2" borderId="6" xfId="0" applyFont="1" applyFill="1" applyBorder="1" applyAlignment="1" applyProtection="1">
      <alignment horizontal="center" vertical="center"/>
      <protection locked="0" hidden="1"/>
    </xf>
    <xf numFmtId="3" fontId="0" fillId="0" borderId="0" xfId="0" applyNumberFormat="1" applyProtection="1">
      <protection hidden="1"/>
    </xf>
    <xf numFmtId="164" fontId="0" fillId="0" borderId="0" xfId="0" applyNumberFormat="1" applyAlignment="1" applyProtection="1">
      <alignment horizontal="center"/>
      <protection hidden="1"/>
    </xf>
    <xf numFmtId="3" fontId="0" fillId="0" borderId="0" xfId="0" applyNumberFormat="1" applyBorder="1" applyAlignment="1" applyProtection="1">
      <alignment horizontal="center" vertical="center"/>
      <protection hidden="1"/>
    </xf>
    <xf numFmtId="0" fontId="12" fillId="5" borderId="17" xfId="0" applyFont="1" applyFill="1" applyBorder="1" applyAlignment="1" applyProtection="1">
      <alignment horizontal="center" vertical="center"/>
      <protection hidden="1"/>
    </xf>
    <xf numFmtId="0" fontId="12" fillId="5" borderId="20" xfId="0" applyFont="1" applyFill="1" applyBorder="1" applyAlignment="1" applyProtection="1">
      <alignment horizontal="center" vertical="center"/>
      <protection hidden="1"/>
    </xf>
    <xf numFmtId="0" fontId="12" fillId="5" borderId="2" xfId="0" applyFont="1" applyFill="1" applyBorder="1" applyAlignment="1" applyProtection="1">
      <alignment horizontal="center" vertical="center"/>
      <protection hidden="1"/>
    </xf>
    <xf numFmtId="0" fontId="3" fillId="0" borderId="24" xfId="0" applyFont="1" applyBorder="1" applyAlignment="1" applyProtection="1">
      <alignment horizontal="left" vertical="center"/>
      <protection hidden="1"/>
    </xf>
    <xf numFmtId="0" fontId="3" fillId="0" borderId="18" xfId="0" applyFont="1" applyBorder="1" applyAlignment="1" applyProtection="1">
      <alignment horizontal="left" vertical="center" wrapText="1"/>
      <protection hidden="1"/>
    </xf>
    <xf numFmtId="0" fontId="3" fillId="0" borderId="18" xfId="0" applyFont="1" applyBorder="1" applyAlignment="1" applyProtection="1">
      <alignment horizontal="left" vertical="center"/>
      <protection hidden="1"/>
    </xf>
    <xf numFmtId="0" fontId="3" fillId="0" borderId="19" xfId="0" applyFont="1" applyBorder="1" applyAlignment="1" applyProtection="1">
      <alignment horizontal="left" vertical="center"/>
      <protection hidden="1"/>
    </xf>
    <xf numFmtId="0" fontId="12" fillId="5" borderId="17" xfId="0" applyFont="1" applyFill="1" applyBorder="1" applyAlignment="1" applyProtection="1">
      <alignment horizontal="left" vertical="center"/>
      <protection hidden="1"/>
    </xf>
    <xf numFmtId="0" fontId="12" fillId="5" borderId="17" xfId="0" applyFont="1" applyFill="1" applyBorder="1" applyAlignment="1" applyProtection="1">
      <alignment horizontal="left" vertical="center" wrapText="1"/>
      <protection hidden="1"/>
    </xf>
    <xf numFmtId="0" fontId="12" fillId="5" borderId="2" xfId="0" applyFont="1" applyFill="1" applyBorder="1" applyAlignment="1" applyProtection="1">
      <alignment horizontal="center" vertical="center" wrapText="1"/>
      <protection hidden="1"/>
    </xf>
    <xf numFmtId="0" fontId="3" fillId="0" borderId="18" xfId="0" applyFont="1" applyBorder="1" applyAlignment="1" applyProtection="1">
      <alignment vertical="center"/>
      <protection hidden="1"/>
    </xf>
    <xf numFmtId="0" fontId="3" fillId="0" borderId="19" xfId="0" applyFont="1" applyBorder="1" applyAlignment="1" applyProtection="1">
      <alignment vertical="center"/>
      <protection hidden="1"/>
    </xf>
    <xf numFmtId="3" fontId="3" fillId="2" borderId="22" xfId="0" applyNumberFormat="1" applyFont="1" applyFill="1" applyBorder="1" applyAlignment="1" applyProtection="1">
      <alignment horizontal="center" vertical="center"/>
      <protection locked="0" hidden="1"/>
    </xf>
    <xf numFmtId="3" fontId="3" fillId="2" borderId="23" xfId="0" applyNumberFormat="1" applyFont="1" applyFill="1" applyBorder="1" applyAlignment="1" applyProtection="1">
      <alignment horizontal="center" vertical="center"/>
      <protection locked="0" hidden="1"/>
    </xf>
    <xf numFmtId="0" fontId="3" fillId="2" borderId="22" xfId="0" applyFont="1" applyFill="1" applyBorder="1" applyAlignment="1" applyProtection="1">
      <alignment vertical="center"/>
      <protection locked="0" hidden="1"/>
    </xf>
    <xf numFmtId="0" fontId="3" fillId="2" borderId="23" xfId="0" applyFont="1" applyFill="1" applyBorder="1" applyAlignment="1" applyProtection="1">
      <alignment vertical="center"/>
      <protection locked="0" hidden="1"/>
    </xf>
    <xf numFmtId="1" fontId="3" fillId="2" borderId="2" xfId="0" applyNumberFormat="1" applyFont="1" applyFill="1" applyBorder="1" applyAlignment="1" applyProtection="1">
      <alignment horizontal="center" vertical="center"/>
      <protection locked="0" hidden="1"/>
    </xf>
    <xf numFmtId="0" fontId="15" fillId="0" borderId="0" xfId="4" applyFont="1" applyProtection="1">
      <protection hidden="1"/>
    </xf>
    <xf numFmtId="0" fontId="3" fillId="0" borderId="26" xfId="0" applyFont="1" applyBorder="1" applyAlignment="1" applyProtection="1">
      <alignment horizontal="left" vertical="center"/>
      <protection hidden="1"/>
    </xf>
    <xf numFmtId="3" fontId="3" fillId="2" borderId="27" xfId="0" applyNumberFormat="1" applyFont="1" applyFill="1" applyBorder="1" applyAlignment="1" applyProtection="1">
      <alignment horizontal="center" vertical="center"/>
      <protection locked="0" hidden="1"/>
    </xf>
    <xf numFmtId="43" fontId="13" fillId="3" borderId="15" xfId="5" applyFont="1" applyFill="1" applyBorder="1" applyAlignment="1" applyProtection="1">
      <alignment horizontal="center" vertical="center"/>
      <protection hidden="1"/>
    </xf>
    <xf numFmtId="43" fontId="13" fillId="3" borderId="16" xfId="5" applyFont="1" applyFill="1" applyBorder="1" applyAlignment="1" applyProtection="1">
      <alignment horizontal="center" vertical="center"/>
      <protection hidden="1"/>
    </xf>
    <xf numFmtId="43" fontId="13" fillId="0" borderId="22" xfId="5" applyFont="1" applyBorder="1" applyAlignment="1" applyProtection="1">
      <alignment horizontal="center" vertical="center"/>
      <protection hidden="1"/>
    </xf>
    <xf numFmtId="43" fontId="13" fillId="0" borderId="21" xfId="5" applyFont="1" applyBorder="1" applyAlignment="1" applyProtection="1">
      <alignment horizontal="center" vertical="center"/>
      <protection hidden="1"/>
    </xf>
    <xf numFmtId="43" fontId="13" fillId="0" borderId="23" xfId="5" applyFont="1" applyBorder="1" applyAlignment="1" applyProtection="1">
      <alignment horizontal="center" vertical="center"/>
      <protection hidden="1"/>
    </xf>
    <xf numFmtId="43" fontId="13" fillId="0" borderId="10" xfId="5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/>
      <protection hidden="1"/>
    </xf>
    <xf numFmtId="0" fontId="12" fillId="5" borderId="17" xfId="0" applyFont="1" applyFill="1" applyBorder="1" applyAlignment="1" applyProtection="1">
      <alignment horizontal="center" vertical="center" wrapText="1"/>
      <protection hidden="1"/>
    </xf>
    <xf numFmtId="0" fontId="12" fillId="5" borderId="20" xfId="0" applyFont="1" applyFill="1" applyBorder="1" applyAlignment="1" applyProtection="1">
      <alignment horizontal="center" vertical="center" wrapText="1"/>
      <protection hidden="1"/>
    </xf>
    <xf numFmtId="0" fontId="12" fillId="5" borderId="3" xfId="0" applyFont="1" applyFill="1" applyBorder="1" applyAlignment="1" applyProtection="1">
      <alignment horizontal="center" vertical="center"/>
      <protection hidden="1"/>
    </xf>
    <xf numFmtId="0" fontId="12" fillId="5" borderId="25" xfId="0" applyFont="1" applyFill="1" applyBorder="1" applyAlignment="1" applyProtection="1">
      <alignment horizontal="center" vertical="center"/>
      <protection hidden="1"/>
    </xf>
    <xf numFmtId="0" fontId="8" fillId="3" borderId="0" xfId="0" applyFont="1" applyFill="1" applyBorder="1" applyAlignment="1" applyProtection="1">
      <alignment horizontal="center" vertical="center"/>
      <protection hidden="1"/>
    </xf>
    <xf numFmtId="43" fontId="17" fillId="0" borderId="7" xfId="5" applyNumberFormat="1" applyFont="1" applyBorder="1" applyAlignment="1" applyProtection="1">
      <alignment horizontal="center" vertical="center"/>
      <protection hidden="1"/>
    </xf>
    <xf numFmtId="43" fontId="17" fillId="0" borderId="4" xfId="5" applyNumberFormat="1" applyFont="1" applyBorder="1" applyAlignment="1" applyProtection="1">
      <alignment horizontal="center" vertical="center"/>
      <protection hidden="1"/>
    </xf>
    <xf numFmtId="43" fontId="17" fillId="0" borderId="8" xfId="5" applyNumberFormat="1" applyFont="1" applyBorder="1" applyAlignment="1" applyProtection="1">
      <alignment horizontal="center" vertical="center"/>
      <protection hidden="1"/>
    </xf>
    <xf numFmtId="43" fontId="17" fillId="0" borderId="9" xfId="5" applyNumberFormat="1" applyFont="1" applyBorder="1" applyAlignment="1" applyProtection="1">
      <alignment horizontal="center" vertical="center"/>
      <protection hidden="1"/>
    </xf>
    <xf numFmtId="0" fontId="10" fillId="5" borderId="11" xfId="0" applyFont="1" applyFill="1" applyBorder="1" applyAlignment="1" applyProtection="1">
      <alignment horizontal="center" vertical="center"/>
      <protection hidden="1"/>
    </xf>
    <xf numFmtId="0" fontId="10" fillId="5" borderId="12" xfId="0" applyFont="1" applyFill="1" applyBorder="1" applyAlignment="1" applyProtection="1">
      <alignment horizontal="center" vertical="center"/>
      <protection hidden="1"/>
    </xf>
    <xf numFmtId="0" fontId="10" fillId="5" borderId="13" xfId="0" applyFont="1" applyFill="1" applyBorder="1" applyAlignment="1" applyProtection="1">
      <alignment horizontal="center" vertical="center"/>
      <protection hidden="1"/>
    </xf>
    <xf numFmtId="43" fontId="17" fillId="0" borderId="19" xfId="5" applyNumberFormat="1" applyFont="1" applyBorder="1" applyAlignment="1" applyProtection="1">
      <alignment horizontal="center" vertical="center"/>
      <protection hidden="1"/>
    </xf>
    <xf numFmtId="43" fontId="17" fillId="0" borderId="10" xfId="5" applyNumberFormat="1" applyFont="1" applyBorder="1" applyAlignment="1" applyProtection="1">
      <alignment horizontal="center" vertical="center"/>
      <protection hidden="1"/>
    </xf>
  </cellXfs>
  <cellStyles count="6">
    <cellStyle name="Excel Built-in Normal" xfId="1"/>
    <cellStyle name="Гиперссылка" xfId="4" builtinId="8"/>
    <cellStyle name="Обычный" xfId="0" builtinId="0"/>
    <cellStyle name="Обычный 2" xfId="2"/>
    <cellStyle name="Финансовый" xfId="5" builtinId="3"/>
    <cellStyle name="常规_VR 110124。" xfId="3"/>
  </cellStyles>
  <dxfs count="0"/>
  <tableStyles count="0" defaultTableStyle="TableStyleMedium2" defaultPivotStyle="PivotStyleMedium9"/>
  <colors>
    <mruColors>
      <color rgb="FFFF9900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302560</xdr:colOff>
      <xdr:row>11</xdr:row>
      <xdr:rowOff>33617</xdr:rowOff>
    </xdr:from>
    <xdr:to>
      <xdr:col>6</xdr:col>
      <xdr:colOff>532369</xdr:colOff>
      <xdr:row>13</xdr:row>
      <xdr:rowOff>235324</xdr:rowOff>
    </xdr:to>
    <xdr:grpSp>
      <xdr:nvGrpSpPr>
        <xdr:cNvPr id="9" name="Группа 8"/>
        <xdr:cNvGrpSpPr/>
      </xdr:nvGrpSpPr>
      <xdr:grpSpPr>
        <a:xfrm>
          <a:off x="6443384" y="3753970"/>
          <a:ext cx="3367456" cy="739589"/>
          <a:chOff x="6409766" y="4224617"/>
          <a:chExt cx="3367456" cy="762001"/>
        </a:xfrm>
      </xdr:grpSpPr>
      <xdr:pic>
        <xdr:nvPicPr>
          <xdr:cNvPr id="3" name="Рисунок 2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6409766" y="4224617"/>
            <a:ext cx="422900" cy="750795"/>
          </a:xfrm>
          <a:prstGeom prst="rect">
            <a:avLst/>
          </a:prstGeom>
        </xdr:spPr>
      </xdr:pic>
      <xdr:pic>
        <xdr:nvPicPr>
          <xdr:cNvPr id="5" name="Рисунок 4"/>
          <xdr:cNvPicPr>
            <a:picLocks noChangeAspect="1"/>
          </xdr:cNvPicPr>
        </xdr:nvPicPr>
        <xdr:blipFill rotWithShape="1">
          <a:blip xmlns:r="http://schemas.openxmlformats.org/officeDocument/2006/relationships" r:embed="rId2"/>
          <a:srcRect/>
          <a:stretch/>
        </xdr:blipFill>
        <xdr:spPr>
          <a:xfrm>
            <a:off x="7026090" y="4402148"/>
            <a:ext cx="570071" cy="382762"/>
          </a:xfrm>
          <a:prstGeom prst="rect">
            <a:avLst/>
          </a:prstGeom>
        </xdr:spPr>
      </xdr:pic>
      <xdr:pic>
        <xdr:nvPicPr>
          <xdr:cNvPr id="6" name="Рисунок 5"/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7843128" y="4235825"/>
            <a:ext cx="370783" cy="744341"/>
          </a:xfrm>
          <a:prstGeom prst="rect">
            <a:avLst/>
          </a:prstGeom>
        </xdr:spPr>
      </xdr:pic>
      <xdr:pic>
        <xdr:nvPicPr>
          <xdr:cNvPr id="7" name="Рисунок 6"/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 rot="16200000">
            <a:off x="8494061" y="4403911"/>
            <a:ext cx="582912" cy="437030"/>
          </a:xfrm>
          <a:prstGeom prst="rect">
            <a:avLst/>
          </a:prstGeom>
        </xdr:spPr>
      </xdr:pic>
      <xdr:pic>
        <xdr:nvPicPr>
          <xdr:cNvPr id="8" name="Рисунок 7"/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 flipH="1">
            <a:off x="9405444" y="4247029"/>
            <a:ext cx="371778" cy="739589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bm.ru/cat/search/?c=17002111983006000&amp;q=PRO3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9900"/>
  </sheetPr>
  <dimension ref="A1:H49"/>
  <sheetViews>
    <sheetView tabSelected="1" zoomScale="85" zoomScaleNormal="85" workbookViewId="0">
      <selection activeCell="B1" sqref="B1:G2"/>
    </sheetView>
  </sheetViews>
  <sheetFormatPr defaultColWidth="0" defaultRowHeight="15.75" zeroHeight="1" x14ac:dyDescent="0.25"/>
  <cols>
    <col min="1" max="1" width="1.42578125" style="1" customWidth="1"/>
    <col min="2" max="2" width="37.7109375" style="3" customWidth="1"/>
    <col min="3" max="3" width="41.140625" style="2" customWidth="1"/>
    <col min="4" max="4" width="11.7109375" style="2" customWidth="1"/>
    <col min="5" max="5" width="32.42578125" style="2" customWidth="1"/>
    <col min="6" max="7" width="14.5703125" style="1" customWidth="1"/>
    <col min="8" max="8" width="9.140625" style="1" customWidth="1"/>
    <col min="9" max="16384" width="9.140625" style="1" hidden="1"/>
  </cols>
  <sheetData>
    <row r="1" spans="2:8" s="12" customFormat="1" ht="13.5" customHeight="1" x14ac:dyDescent="0.25">
      <c r="B1" s="62" t="s">
        <v>37</v>
      </c>
      <c r="C1" s="62"/>
      <c r="D1" s="62"/>
      <c r="E1" s="62"/>
      <c r="F1" s="62"/>
      <c r="G1" s="62"/>
    </row>
    <row r="2" spans="2:8" s="12" customFormat="1" ht="13.5" customHeight="1" thickBot="1" x14ac:dyDescent="0.3">
      <c r="B2" s="62"/>
      <c r="C2" s="62"/>
      <c r="D2" s="62"/>
      <c r="E2" s="62"/>
      <c r="F2" s="62"/>
      <c r="G2" s="62"/>
    </row>
    <row r="3" spans="2:8" s="12" customFormat="1" ht="20.100000000000001" customHeight="1" thickBot="1" x14ac:dyDescent="0.3">
      <c r="B3" s="58" t="s">
        <v>36</v>
      </c>
      <c r="C3" s="59"/>
      <c r="D3" s="2"/>
      <c r="E3" s="20"/>
      <c r="F3" s="21" t="s">
        <v>27</v>
      </c>
      <c r="G3" s="22" t="s">
        <v>28</v>
      </c>
    </row>
    <row r="4" spans="2:8" s="12" customFormat="1" ht="30" customHeight="1" thickBot="1" x14ac:dyDescent="0.3">
      <c r="B4" s="23" t="s">
        <v>1</v>
      </c>
      <c r="C4" s="24"/>
      <c r="D4" s="2"/>
      <c r="E4" s="19" t="s">
        <v>29</v>
      </c>
      <c r="F4" s="51">
        <f>IF(C4=0,0,$C$4-40)</f>
        <v>0</v>
      </c>
      <c r="G4" s="52">
        <f>IF(C5=0,0,IF(C7=0,0,IF(C6=0,0,C5+C47*13)/B47))</f>
        <v>0</v>
      </c>
    </row>
    <row r="5" spans="2:8" s="12" customFormat="1" ht="30" customHeight="1" thickBot="1" x14ac:dyDescent="0.3">
      <c r="B5" s="18" t="s">
        <v>0</v>
      </c>
      <c r="C5" s="25"/>
      <c r="D5" s="14"/>
      <c r="E5" s="14"/>
      <c r="F5" s="16"/>
      <c r="G5" s="17"/>
    </row>
    <row r="6" spans="2:8" s="12" customFormat="1" ht="30" customHeight="1" thickBot="1" x14ac:dyDescent="0.3">
      <c r="B6" s="49" t="s">
        <v>39</v>
      </c>
      <c r="C6" s="50"/>
      <c r="D6" s="2"/>
      <c r="E6" s="67" t="s">
        <v>3</v>
      </c>
      <c r="F6" s="68"/>
      <c r="G6" s="69"/>
    </row>
    <row r="7" spans="2:8" s="12" customFormat="1" ht="31.5" customHeight="1" thickBot="1" x14ac:dyDescent="0.3">
      <c r="B7" s="26" t="s">
        <v>6</v>
      </c>
      <c r="C7" s="27"/>
      <c r="D7" s="2"/>
      <c r="E7" s="34" t="s">
        <v>2</v>
      </c>
      <c r="F7" s="63">
        <f>F4</f>
        <v>0</v>
      </c>
      <c r="G7" s="64"/>
    </row>
    <row r="8" spans="2:8" s="12" customFormat="1" ht="33" customHeight="1" thickBot="1" x14ac:dyDescent="0.3">
      <c r="B8" s="3"/>
      <c r="C8" s="4"/>
      <c r="D8" s="10"/>
      <c r="E8" s="35" t="s">
        <v>32</v>
      </c>
      <c r="F8" s="65">
        <f>IF(G4=0,0,IF(AND(G4&gt;0,C6=$C$43),G4-22.2,G4-24.4))</f>
        <v>0</v>
      </c>
      <c r="G8" s="66"/>
    </row>
    <row r="9" spans="2:8" s="12" customFormat="1" ht="31.5" customHeight="1" thickBot="1" x14ac:dyDescent="0.3">
      <c r="B9" s="39" t="s">
        <v>34</v>
      </c>
      <c r="C9" s="47"/>
      <c r="D9" s="2"/>
      <c r="E9" s="36" t="s">
        <v>4</v>
      </c>
      <c r="F9" s="65">
        <f>IF(F7=0,0,F7-20)</f>
        <v>0</v>
      </c>
      <c r="G9" s="66"/>
    </row>
    <row r="10" spans="2:8" s="12" customFormat="1" ht="26.25" customHeight="1" thickBot="1" x14ac:dyDescent="0.3">
      <c r="B10" s="1"/>
      <c r="C10" s="1"/>
      <c r="D10" s="2"/>
      <c r="E10" s="37" t="s">
        <v>31</v>
      </c>
      <c r="F10" s="70">
        <f>IF(C5=0,0,C5-1)</f>
        <v>0</v>
      </c>
      <c r="G10" s="71"/>
    </row>
    <row r="11" spans="2:8" s="12" customFormat="1" ht="34.5" customHeight="1" thickBot="1" x14ac:dyDescent="0.3">
      <c r="B11" s="38" t="s">
        <v>35</v>
      </c>
      <c r="C11" s="40" t="s">
        <v>43</v>
      </c>
      <c r="D11" s="1"/>
      <c r="E11" s="1"/>
      <c r="F11" s="1"/>
      <c r="G11" s="7"/>
    </row>
    <row r="12" spans="2:8" s="12" customFormat="1" ht="21" customHeight="1" x14ac:dyDescent="0.25">
      <c r="B12" s="41" t="s">
        <v>26</v>
      </c>
      <c r="C12" s="43"/>
      <c r="D12" s="1"/>
      <c r="E12" s="57"/>
      <c r="F12" s="57"/>
      <c r="G12" s="57"/>
    </row>
    <row r="13" spans="2:8" s="12" customFormat="1" ht="21" customHeight="1" x14ac:dyDescent="0.25">
      <c r="B13" s="41" t="s">
        <v>16</v>
      </c>
      <c r="C13" s="43"/>
      <c r="D13" s="1"/>
      <c r="E13" s="57"/>
      <c r="F13" s="57"/>
      <c r="G13" s="57"/>
      <c r="H13" s="30"/>
    </row>
    <row r="14" spans="2:8" s="12" customFormat="1" ht="21" customHeight="1" x14ac:dyDescent="0.25">
      <c r="B14" s="41" t="s">
        <v>17</v>
      </c>
      <c r="C14" s="43"/>
      <c r="D14" s="1"/>
      <c r="E14" s="57"/>
      <c r="F14" s="57"/>
      <c r="G14" s="57"/>
    </row>
    <row r="15" spans="2:8" s="12" customFormat="1" ht="21" customHeight="1" thickBot="1" x14ac:dyDescent="0.3">
      <c r="B15" s="42" t="s">
        <v>18</v>
      </c>
      <c r="C15" s="44"/>
      <c r="D15" s="1"/>
    </row>
    <row r="16" spans="2:8" s="12" customFormat="1" ht="20.100000000000001" customHeight="1" thickBot="1" x14ac:dyDescent="0.3">
      <c r="B16" s="3"/>
      <c r="C16" s="2"/>
      <c r="D16" s="1"/>
      <c r="E16" s="31" t="s">
        <v>24</v>
      </c>
      <c r="F16" s="33" t="s">
        <v>27</v>
      </c>
      <c r="G16" s="32" t="s">
        <v>28</v>
      </c>
    </row>
    <row r="17" spans="2:8" ht="20.100000000000001" customHeight="1" x14ac:dyDescent="0.25">
      <c r="B17" s="60" t="s">
        <v>25</v>
      </c>
      <c r="C17" s="61"/>
      <c r="D17" s="1"/>
      <c r="E17" s="41" t="str">
        <f>IF(C18=$C$28," Вставка №1, толщина 10 мм",IF(C18=$C$29," Вставка №1, толщина 8 мм",IF(C18=$C$30," Вставка №1, толщина 4 мм","Выберите тип вставки")))</f>
        <v>Выберите тип вставки</v>
      </c>
      <c r="F17" s="53">
        <f>IF(F7=0,0,ROUND(IF(C9=1,IF(C18=$C$28,$F$7-3,IF(C18=0,0,$F$7-5)),IF(C18=$C$28,C12-1,IF(C18=0,0,C12-3))),0))</f>
        <v>0</v>
      </c>
      <c r="G17" s="54">
        <f>IF(G4=0,0,IF(C18=$C$28,$F$8+22,IF(C18=0,0,$F$8+20)))</f>
        <v>0</v>
      </c>
    </row>
    <row r="18" spans="2:8" ht="18.75" customHeight="1" x14ac:dyDescent="0.25">
      <c r="B18" s="41" t="s">
        <v>19</v>
      </c>
      <c r="C18" s="45"/>
      <c r="D18" s="1"/>
      <c r="E18" s="41" t="str">
        <f>IF(C19=$C$28," Вставка №2, толщина 10 мм",IF(C19=$C$29," Вставка №2, толщина 8 мм",IF(C19=$C$30," Вставка №2, толщина 4 мм","Выберите тип вставки")))</f>
        <v>Выберите тип вставки</v>
      </c>
      <c r="F18" s="53">
        <f>IF(C9=2,ROUND(IF(C19=C28,$F$7-$C$12-2.5,IF(C19=0,0,$F$7-$C$12-3)),0),IF(C9&gt;2,ROUND(IF(C19=$C$28,C13-C12-1,IF(C19=0,0,C13-C12-3)),0),0))</f>
        <v>0</v>
      </c>
      <c r="G18" s="54">
        <f>IF(C9&lt;2,0,IF(C19=$C$28,$F$8+22,IF(C19=0,0,$F$8+20)))</f>
        <v>0</v>
      </c>
    </row>
    <row r="19" spans="2:8" ht="20.100000000000001" customHeight="1" x14ac:dyDescent="0.25">
      <c r="B19" s="41" t="s">
        <v>20</v>
      </c>
      <c r="C19" s="45"/>
      <c r="D19" s="5"/>
      <c r="E19" s="41" t="str">
        <f>IF(C20=$C$28," Вставка №3, толщина 10 мм",IF(C20=$C$29," Вставка №3, толщина 8 мм",IF(C20=$C$30," Вставка №3, толщина 4 мм","Выберите тип вставки")))</f>
        <v>Выберите тип вставки</v>
      </c>
      <c r="F19" s="53">
        <f>IF(C9=3,ROUNDUP(IF(C20=C28,F7-C13-2,IF(C20=0,0,F7-C13-3)),0),IF(C9&gt;3,ROUNDUP(IF(C20=$C$28,C14-C13-1,IF(C20=0,0,C14-C13-3)),0),0))</f>
        <v>0</v>
      </c>
      <c r="G19" s="54">
        <f>IF(C9&lt;3,0,IF(C20=$C$28,$F$8+22,IF(C20=0,0,$F$8+20)))</f>
        <v>0</v>
      </c>
      <c r="H19" s="28"/>
    </row>
    <row r="20" spans="2:8" ht="20.100000000000001" customHeight="1" x14ac:dyDescent="0.25">
      <c r="B20" s="41" t="s">
        <v>21</v>
      </c>
      <c r="C20" s="45"/>
      <c r="D20" s="1"/>
      <c r="E20" s="41" t="str">
        <f>IF(C21=$C$28," Вставка №4, толщина 10 мм",IF(C21=$C$29," Вставка №4, толщина 8 мм",IF(C21=$C$30," Вставка №4, толщина 4 мм","Выберите тип вставки")))</f>
        <v>Выберите тип вставки</v>
      </c>
      <c r="F20" s="53">
        <f>IF(C9=4,ROUNDDOWN(IF(C21=C28,F7-C14-1,IF(C21=0,0,F7-C14-3)),0),IF(C9=5,ROUNDUP(IF(C21=$C$28,C15-C14-1,IF(C21=0,0,C15-C14-3)),0),0))</f>
        <v>0</v>
      </c>
      <c r="G20" s="54">
        <f>IF(C9&lt;4,0,IF(C21=$C$28,$F$8+22,IF(C21=0,0,$F$8+20)))</f>
        <v>0</v>
      </c>
    </row>
    <row r="21" spans="2:8" ht="20.100000000000001" customHeight="1" thickBot="1" x14ac:dyDescent="0.3">
      <c r="B21" s="41" t="s">
        <v>22</v>
      </c>
      <c r="C21" s="45"/>
      <c r="D21" s="1"/>
      <c r="E21" s="41" t="str">
        <f>IF(C22=$C$28," Вставка №5, толщина 10 мм",IF(C22=$C$29," Вставка №5, толщина 8 мм",IF(C22=$C$30," Вставка №5, толщина 4 мм","Выберите тип вставки")))</f>
        <v>Выберите тип вставки</v>
      </c>
      <c r="F21" s="55">
        <f>IF(C9=5,ROUNDDOWN(IF(C22=$C$28,F7-C15-1,IF(C22=0,0,F7-C15-3)),0),0)</f>
        <v>0</v>
      </c>
      <c r="G21" s="56">
        <f>IF(C9=5,IF(C22=$C$28,$F$8+22,IF(C22=0,0,$F$8+20)),0)</f>
        <v>0</v>
      </c>
    </row>
    <row r="22" spans="2:8" ht="20.100000000000001" customHeight="1" thickBot="1" x14ac:dyDescent="0.3">
      <c r="B22" s="42" t="s">
        <v>23</v>
      </c>
      <c r="C22" s="46"/>
      <c r="D22" s="1"/>
      <c r="E22" s="1"/>
      <c r="F22" s="29"/>
    </row>
    <row r="23" spans="2:8" ht="20.100000000000001" customHeight="1" x14ac:dyDescent="0.25">
      <c r="D23" s="1"/>
    </row>
    <row r="24" spans="2:8" ht="20.100000000000001" customHeight="1" x14ac:dyDescent="0.25">
      <c r="B24" s="1" t="s">
        <v>30</v>
      </c>
      <c r="C24" s="1"/>
      <c r="D24" s="1"/>
    </row>
    <row r="25" spans="2:8" ht="20.100000000000001" customHeight="1" x14ac:dyDescent="0.4">
      <c r="B25" s="48" t="s">
        <v>38</v>
      </c>
      <c r="C25" s="1"/>
      <c r="D25" s="1"/>
    </row>
    <row r="26" spans="2:8" ht="20.100000000000001" customHeight="1" x14ac:dyDescent="0.25">
      <c r="D26" s="1"/>
    </row>
    <row r="27" spans="2:8" hidden="1" x14ac:dyDescent="0.25">
      <c r="B27" s="12" t="s">
        <v>12</v>
      </c>
    </row>
    <row r="28" spans="2:8" hidden="1" x14ac:dyDescent="0.25">
      <c r="B28" s="1"/>
      <c r="C28" s="1" t="s">
        <v>13</v>
      </c>
    </row>
    <row r="29" spans="2:8" hidden="1" x14ac:dyDescent="0.25">
      <c r="B29" s="1"/>
      <c r="C29" s="1" t="s">
        <v>14</v>
      </c>
    </row>
    <row r="30" spans="2:8" hidden="1" x14ac:dyDescent="0.25">
      <c r="B30" s="1"/>
      <c r="C30" s="1" t="s">
        <v>15</v>
      </c>
    </row>
    <row r="31" spans="2:8" hidden="1" x14ac:dyDescent="0.25"/>
    <row r="32" spans="2:8" hidden="1" x14ac:dyDescent="0.25">
      <c r="B32" s="11" t="s">
        <v>11</v>
      </c>
      <c r="C32" s="1">
        <v>1</v>
      </c>
    </row>
    <row r="33" spans="1:7" hidden="1" x14ac:dyDescent="0.25">
      <c r="B33" s="2"/>
      <c r="C33" s="1">
        <v>2</v>
      </c>
    </row>
    <row r="34" spans="1:7" hidden="1" x14ac:dyDescent="0.25">
      <c r="B34" s="1"/>
      <c r="C34" s="6">
        <v>3</v>
      </c>
    </row>
    <row r="35" spans="1:7" hidden="1" x14ac:dyDescent="0.25">
      <c r="B35" s="2"/>
      <c r="C35" s="6">
        <v>4</v>
      </c>
    </row>
    <row r="36" spans="1:7" hidden="1" x14ac:dyDescent="0.25">
      <c r="B36" s="2"/>
      <c r="C36" s="1">
        <v>5</v>
      </c>
    </row>
    <row r="37" spans="1:7" hidden="1" x14ac:dyDescent="0.25"/>
    <row r="38" spans="1:7" hidden="1" x14ac:dyDescent="0.25"/>
    <row r="39" spans="1:7" ht="31.5" hidden="1" x14ac:dyDescent="0.25">
      <c r="B39" s="8" t="s">
        <v>6</v>
      </c>
      <c r="C39" s="8"/>
    </row>
    <row r="40" spans="1:7" ht="33" hidden="1" customHeight="1" x14ac:dyDescent="0.25">
      <c r="B40" s="9"/>
      <c r="C40" s="1"/>
    </row>
    <row r="41" spans="1:7" s="2" customFormat="1" ht="33" hidden="1" customHeight="1" x14ac:dyDescent="0.25">
      <c r="A41" s="1"/>
      <c r="B41" s="15" t="s">
        <v>7</v>
      </c>
      <c r="C41" s="4" t="s">
        <v>42</v>
      </c>
      <c r="F41" s="1"/>
      <c r="G41" s="1"/>
    </row>
    <row r="42" spans="1:7" s="2" customFormat="1" ht="33" hidden="1" customHeight="1" x14ac:dyDescent="0.25">
      <c r="A42" s="1"/>
      <c r="B42" s="15" t="s">
        <v>8</v>
      </c>
      <c r="C42" s="4" t="s">
        <v>40</v>
      </c>
      <c r="F42" s="1"/>
      <c r="G42" s="1"/>
    </row>
    <row r="43" spans="1:7" s="2" customFormat="1" ht="33" hidden="1" customHeight="1" x14ac:dyDescent="0.25">
      <c r="A43" s="1"/>
      <c r="B43" s="15" t="s">
        <v>9</v>
      </c>
      <c r="C43" s="4" t="s">
        <v>41</v>
      </c>
      <c r="F43" s="1"/>
      <c r="G43" s="1"/>
    </row>
    <row r="44" spans="1:7" s="2" customFormat="1" hidden="1" x14ac:dyDescent="0.25">
      <c r="A44" s="1"/>
      <c r="B44" s="15" t="s">
        <v>10</v>
      </c>
      <c r="F44" s="1"/>
      <c r="G44" s="1"/>
    </row>
    <row r="45" spans="1:7" s="2" customFormat="1" ht="26.25" hidden="1" customHeight="1" x14ac:dyDescent="0.25">
      <c r="A45" s="1"/>
      <c r="B45" s="3"/>
      <c r="F45" s="1"/>
      <c r="G45" s="1"/>
    </row>
    <row r="46" spans="1:7" s="2" customFormat="1" ht="26.25" hidden="1" customHeight="1" x14ac:dyDescent="0.25">
      <c r="A46" s="1"/>
      <c r="B46" s="13" t="s">
        <v>5</v>
      </c>
      <c r="C46" s="13" t="s">
        <v>33</v>
      </c>
      <c r="F46" s="1"/>
      <c r="G46" s="1"/>
    </row>
    <row r="47" spans="1:7" hidden="1" x14ac:dyDescent="0.25">
      <c r="B47" s="2" t="str">
        <f>IF(C7=B41,2,IF(C7=B42,3,IF(C7=B43,4,IF(C7=B44,4,"Выберите количество и расположение дверей"))))</f>
        <v>Выберите количество и расположение дверей</v>
      </c>
      <c r="C47" s="2" t="str">
        <f>IF(C7=B41,1,IF(C7=B42,2,IF(C7=B43,2,IF(C7=B44,3,"Выберите количество и расположение дверей"))))</f>
        <v>Выберите количество и расположение дверей</v>
      </c>
    </row>
    <row r="48" spans="1:7" s="2" customFormat="1" hidden="1" x14ac:dyDescent="0.25">
      <c r="A48" s="1"/>
      <c r="B48" s="3"/>
      <c r="F48" s="1"/>
      <c r="G48" s="1"/>
    </row>
    <row r="49" hidden="1" x14ac:dyDescent="0.25"/>
  </sheetData>
  <sheetProtection algorithmName="SHA-512" hashValue="YtL34QCWbrYODvsri4KBqko5pnj6jHrzqJw+Ljx8thkSnacbuD5Rljk7f8tftmOZju1gojzvkQB9uHqqarw0SA==" saltValue="bvz218fjHyatPCvfX2Wbnw==" spinCount="100000" sheet="1" objects="1" scenarios="1"/>
  <mergeCells count="9">
    <mergeCell ref="E12:G14"/>
    <mergeCell ref="B3:C3"/>
    <mergeCell ref="B17:C17"/>
    <mergeCell ref="B1:G2"/>
    <mergeCell ref="F7:G7"/>
    <mergeCell ref="F8:G8"/>
    <mergeCell ref="F9:G9"/>
    <mergeCell ref="E6:G6"/>
    <mergeCell ref="F10:G10"/>
  </mergeCells>
  <dataValidations count="8">
    <dataValidation type="list" allowBlank="1" showInputMessage="1" showErrorMessage="1" sqref="C9">
      <formula1>$C$32:$C$36</formula1>
    </dataValidation>
    <dataValidation type="list" allowBlank="1" showInputMessage="1" showErrorMessage="1" sqref="C18:C22">
      <formula1>$C$28:$C$30</formula1>
    </dataValidation>
    <dataValidation type="whole" errorStyle="information" allowBlank="1" showInputMessage="1" showErrorMessage="1" errorTitle="Введенное значение неверно." error="Диапазон значений равен высоте двери-купе." sqref="C12">
      <formula1>0</formula1>
      <formula2>F4</formula2>
    </dataValidation>
    <dataValidation type="list" allowBlank="1" showInputMessage="1" showErrorMessage="1" sqref="C7">
      <formula1>$B$40:$B$44</formula1>
    </dataValidation>
    <dataValidation type="whole" errorStyle="information" allowBlank="1" showInputMessage="1" showErrorMessage="1" errorTitle="Введенное значение неверно." error="Диапазон значений равен высоте двери-купе._x000a_Данное значение не может быть меньше предыдущего." sqref="C13">
      <formula1>C12</formula1>
      <formula2>F4</formula2>
    </dataValidation>
    <dataValidation type="whole" errorStyle="information" allowBlank="1" showInputMessage="1" showErrorMessage="1" errorTitle="Введенное значение неверно." error="Диапазон значений равен высоте двери-купе._x000a_Данное значение не может быть меньше предыдущего." sqref="C15">
      <formula1>C14</formula1>
      <formula2>F4</formula2>
    </dataValidation>
    <dataValidation type="whole" errorStyle="information" allowBlank="1" showInputMessage="1" showErrorMessage="1" errorTitle="Введенное значение неверно." error="Диапазон значений равен высоте двери-купе._x000a_Данное значение не может быть меньше предыдущего." sqref="C14">
      <formula1>C13</formula1>
      <formula2>F4</formula2>
    </dataValidation>
    <dataValidation type="list" allowBlank="1" showInputMessage="1" showErrorMessage="1" sqref="C6">
      <formula1>$C$40:$C$43</formula1>
    </dataValidation>
  </dataValidations>
  <hyperlinks>
    <hyperlink ref="B25" r:id="rId1"/>
  </hyperlinks>
  <pageMargins left="0.43307086614173229" right="0.23622047244094491" top="0.74803149606299213" bottom="0.74803149606299213" header="0.31496062992125984" footer="0.31496062992125984"/>
  <pageSetup paperSize="9" scale="85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Система PRO Slim</vt:lpstr>
      <vt:lpstr>'Система PRO Slim'!Область_печати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TBM Classic SLim PRO35 </dc:title>
  <dc:creator/>
  <cp:keywords>PRO35%</cp:keywords>
  <cp:lastModifiedBy/>
  <dcterms:created xsi:type="dcterms:W3CDTF">2006-09-16T00:00:00Z</dcterms:created>
  <dcterms:modified xsi:type="dcterms:W3CDTF">2023-01-25T13:27:03Z</dcterms:modified>
  <cp:contentStatus/>
</cp:coreProperties>
</file>